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上下水道課\04‗水道業務係\経営比較分析表の分析、公表（毎年1月、2月起案）\令和4年度決算\R6.1.23 [自動無害化]【130〆】公営企業に係る経営比較分析表（令和４年度決算）の分析等について\7　確認依頼\下水道事業\R6.2.13 [自動無害化]【確認依頼：21５正午〆】公営企業に係る経営比較分析表（令和４年度決算）の分析等について\2　提出\"/>
    </mc:Choice>
  </mc:AlternateContent>
  <workbookProtection workbookAlgorithmName="SHA-512" workbookHashValue="cgN73c0UYt7L3qaIj2c6tWqTc42n5vO9nPcoPytpFs8UL9hbtiVor6zoaAGD/xVLULcCnJdbTX/2fdOsu3WJWA==" workbookSaltValue="waAx+y7I1axXi0CSouvCC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W10" i="4"/>
  <c r="P10" i="4"/>
  <c r="I10" i="4"/>
  <c r="BB8" i="4"/>
  <c r="AT8" i="4"/>
  <c r="AL8" i="4"/>
  <c r="W8" i="4"/>
  <c r="P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<sst xmlns="http://schemas.openxmlformats.org/spreadsheetml/2006/main" count="236" uniqueCount="120">
  <si>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</si>
  <si>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</si>
  <si>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</si>
  <si>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</si>
  <si>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</si>
  <si>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</si>
  <si>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</si>
  <si>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</si>
  <si>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</si>
  <si>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</si>
  <si>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</si>
  <si>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</si>
  <si>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</si>
  <si>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</si>
  <si>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</si>
  <si>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</si>
  <si>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</si>
  <si>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</si>
  <si>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</si>
  <si>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</si>
  <si>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</si>
  <si>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</si>
  <si>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</si>
  <si>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</si>
  <si>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</si>
  <si>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</si>
  <si>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</si>
  <si>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</si>
  <si>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</si>
  <si>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</si>
  <si>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</si>
  <si>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</si>
  <si>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</si>
  <si>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</si>
  <si>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</si>
  <si>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</si>
  <si>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</si>
  <si>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</si>
  <si>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</si>
  <si>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</si>
  <si>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</si>
  <si>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</si>
  <si>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</si>
  <si>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</si>
  <si>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</si>
  <si>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</si>
  <si>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</si>
  <si>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</si>
  <si>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</si>
  <si>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</si>
  <si>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</si>
  <si>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</si>
  <si>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</si>
  <si>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</si>
  <si>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</si>
  <si>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</si>
  <si>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</si>
  <si>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</si>
  <si>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</si>
  <si>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</si>
  <si>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</si>
  <si>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</si>
  <si>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</si>
  <si>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</si>
  <si>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</si>
  <si>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</si>
  <si>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</si>
  <si>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</si>
  <si>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</si>
  <si>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</si>
  <si>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</si>
  <si>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</si>
  <si>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</si>
  <si>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</si>
  <si>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</si>
  <si>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</si>
  <si>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</si>
  <si>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</si>
  <si>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</si>
  <si>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</si>
  <si>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</si>
  <si>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</si>
  <si>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</si>
  <si>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</si>
  <si>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</si>
  <si>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</si>
  <si>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</si>
  <si>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</si>
  <si>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</si>
  <si>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</si>
  <si>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</si>
  <si>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</si>
  <si>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</si>
  <si>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</si>
  <si>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</si>
  <si>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</si>
  <si>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</si>
  <si>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雄武町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</si>
  <si>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</si>
  <si>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</si>
  <si>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</si>
  <si>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</si>
  <si>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</si>
  <si>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</si>
  <si>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</si>
  <si>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</si>
  <si>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</si>
  <si>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</si>
  <si>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</si>
  <si>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</si>
  <si>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</si>
  <si>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</si>
  <si>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</si>
  <si>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</si>
  <si>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</si>
  <si>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</si>
  <si>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</si>
  <si>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③管渠改善率
　本町の公共下水道は、平成4年度に管渠を布設、平成7年度に供用を開始しており、耐用年数から判断すると令和23年度から更新が必要となる見込みである。平成29年度には中長期的な施設状態を予測しつつ計画的、効率的に管理するストックマネジメント計画を策定したことから、今後は、計画に基づき、更新を進める予定である。</t>
    <phoneticPr fontId="4"/>
  </si>
  <si>
    <t>　限られた営業収益の中、適正な一般会計の負担に支えられ、経営を維持しているが、更なる経営基盤強化のため、経営努力は必要であり、経費削減をはじめ、啓蒙活動による施設利用率や水洗化率向上により増収を図っていくことが必要である。
　また、公共下水道事業経営戦略及びストックマネジメント計画を基に、更なる経営健全化に取り組んでいく。</t>
    <phoneticPr fontId="4"/>
  </si>
  <si>
    <t>①収益的収支比率
　分流式下水道に要する経費の適正算定から改善してきており、今年度も100％を超過しているが、今後も更なる経費削減に努めていく。
④企業債残高対事業規模比率
　H28年度以降、一般会計で企業債残高を負担（R2年度を除く）しているためゼロとなっているが、今後も更新投資の抑制に努めていく。なお、全国的にこの数値の解釈に差異があるものと思われる。
⑤経費回収率
　汚水処理費が増加したことにより、経費回収率が減少したため、今後も汚水処理費全般の抑制に努めていく。
⑥汚水処理原価
　有収水量に占める汚水処理費の増加により、汚水処理原価が増加し、類似団体平均よりも高いことから、今後も汚水処理費全般の抑制に努めていく。
⑦施設利用率
　一部の水産加工場は接続されたものの、当初見込んでいたほど接続が進んでいないため、類似団体より低い状況となっていることから、引き続き、啓蒙活動を行い、水洗化率の向上を図り、施設利用率の向上に努めていく。
⑧水洗化率
　類似団体平均を上回ってはいるものの、引き続き、啓蒙活動を行い、水洗化率の向上を図っていく。</t>
    <rPh sb="252" eb="253">
      <t>シ</t>
    </rPh>
    <rPh sb="255" eb="257">
      <t>オスイ</t>
    </rPh>
    <rPh sb="257" eb="259">
      <t>ショリ</t>
    </rPh>
    <rPh sb="259" eb="260">
      <t>ヒ</t>
    </rPh>
    <rPh sb="261" eb="263">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</si>
</sst>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D3-49D2-9B6F-1BED14770CB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DDD3-49D2-9B6F-1BED14770CB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37.57</c:v>
                </c:pt>
                <c:pt idx="1">
                  <c:v>37.61</c:v>
                </c:pt>
                <c:pt idx="2">
                  <c:v>38.700000000000003</c:v>
                </c:pt>
                <c:pt idx="3">
                  <c:v>31.83</c:v>
                </c:pt>
                <c:pt idx="4">
                  <c:v>31.65</c:v>
                </c:pt>
              </c:numCache>
            </c:numRef>
          </c:val>
          <c:extLst>
            <c:ext xmlns:c16="http://schemas.microsoft.com/office/drawing/2014/chart" uri="{C3380CC4-5D6E-409C-BE32-E72D297353CC}">
              <c16:uniqueId val="{00000000-664E-45D6-BF4E-C9D7A6F74FD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664E-45D6-BF4E-C9D7A6F74FD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87.1</c:v>
                </c:pt>
                <c:pt idx="1">
                  <c:v>85.52</c:v>
                </c:pt>
                <c:pt idx="2">
                  <c:v>87.1</c:v>
                </c:pt>
                <c:pt idx="3">
                  <c:v>87.91</c:v>
                </c:pt>
                <c:pt idx="4">
                  <c:v>87.41</c:v>
                </c:pt>
              </c:numCache>
            </c:numRef>
          </c:val>
          <c:extLst>
            <c:ext xmlns:c16="http://schemas.microsoft.com/office/drawing/2014/chart" uri="{C3380CC4-5D6E-409C-BE32-E72D297353CC}">
              <c16:uniqueId val="{00000000-B419-40AD-90C1-5E9DBE344A2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B419-40AD-90C1-5E9DBE344A2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107.13</c:v>
                </c:pt>
                <c:pt idx="1">
                  <c:v>100.65</c:v>
                </c:pt>
                <c:pt idx="2">
                  <c:v>104.67</c:v>
                </c:pt>
                <c:pt idx="3">
                  <c:v>100.53</c:v>
                </c:pt>
                <c:pt idx="4">
                  <c:v>106.46</c:v>
                </c:pt>
              </c:numCache>
            </c:numRef>
          </c:val>
          <c:extLst>
            <c:ext xmlns:c16="http://schemas.microsoft.com/office/drawing/2014/chart" uri="{C3380CC4-5D6E-409C-BE32-E72D297353CC}">
              <c16:uniqueId val="{00000000-0D76-4544-B6D3-1B209E009E7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76-4544-B6D3-1B209E009E7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01-4B07-890D-3FDE3006B43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01-4B07-890D-3FDE3006B43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C1-4258-9A49-15ED0E53C18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C1-4258-9A49-15ED0E53C18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07-44C7-80CA-6A81F7E7159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07-44C7-80CA-6A81F7E7159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57-4906-B737-D9322557285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57-4906-B737-D9322557285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quot;-&quot;">
                  <c:v>120.49</c:v>
                </c:pt>
                <c:pt idx="3">
                  <c:v>0</c:v>
                </c:pt>
                <c:pt idx="4">
                  <c:v>0</c:v>
                </c:pt>
              </c:numCache>
            </c:numRef>
          </c:val>
          <c:extLst>
            <c:ext xmlns:c16="http://schemas.microsoft.com/office/drawing/2014/chart" uri="{C3380CC4-5D6E-409C-BE32-E72D297353CC}">
              <c16:uniqueId val="{00000000-810A-4FA1-83A0-749AA1AB787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810A-4FA1-83A0-749AA1AB787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74.91</c:v>
                </c:pt>
                <c:pt idx="1">
                  <c:v>75.010000000000005</c:v>
                </c:pt>
                <c:pt idx="2">
                  <c:v>79.83</c:v>
                </c:pt>
                <c:pt idx="3">
                  <c:v>62.74</c:v>
                </c:pt>
                <c:pt idx="4">
                  <c:v>61.56</c:v>
                </c:pt>
              </c:numCache>
            </c:numRef>
          </c:val>
          <c:extLst>
            <c:ext xmlns:c16="http://schemas.microsoft.com/office/drawing/2014/chart" uri="{C3380CC4-5D6E-409C-BE32-E72D297353CC}">
              <c16:uniqueId val="{00000000-40DE-4402-81B3-E69CEF79C2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40DE-4402-81B3-E69CEF79C2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259.42</c:v>
                </c:pt>
                <c:pt idx="1">
                  <c:v>261.85000000000002</c:v>
                </c:pt>
                <c:pt idx="2">
                  <c:v>249.07</c:v>
                </c:pt>
                <c:pt idx="3">
                  <c:v>319.75</c:v>
                </c:pt>
                <c:pt idx="4">
                  <c:v>325.66000000000003</c:v>
                </c:pt>
              </c:numCache>
            </c:numRef>
          </c:val>
          <c:extLst>
            <c:ext xmlns:c16="http://schemas.microsoft.com/office/drawing/2014/chart" uri="{C3380CC4-5D6E-409C-BE32-E72D297353CC}">
              <c16:uniqueId val="{00000000-321E-470C-8640-A0D90E5567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321E-470C-8640-A0D90E5567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 zoomScaleNormal="100" workbookViewId="0">
      <selection activeCell="BG37" sqref="BG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雄武町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4130</v>
      </c>
      <c r="AM8" s="37"/>
      <c r="AN8" s="37"/>
      <c r="AO8" s="37"/>
      <c r="AP8" s="37"/>
      <c r="AQ8" s="37"/>
      <c r="AR8" s="37"/>
      <c r="AS8" s="37"/>
      <c r="AT8" s="38">
        <f>データ!T6</f>
        <v>636.88</v>
      </c>
      <c r="AU8" s="38"/>
      <c r="AV8" s="38"/>
      <c r="AW8" s="38"/>
      <c r="AX8" s="38"/>
      <c r="AY8" s="38"/>
      <c r="AZ8" s="38"/>
      <c r="BA8" s="38"/>
      <c r="BB8" s="38">
        <f>データ!U6</f>
        <v>6.48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76.39</v>
      </c>
      <c r="Q10" s="38"/>
      <c r="R10" s="38"/>
      <c r="S10" s="38"/>
      <c r="T10" s="38"/>
      <c r="U10" s="38"/>
      <c r="V10" s="38"/>
      <c r="W10" s="38">
        <f>データ!Q6</f>
        <v>79.260000000000005</v>
      </c>
      <c r="X10" s="38"/>
      <c r="Y10" s="38"/>
      <c r="Z10" s="38"/>
      <c r="AA10" s="38"/>
      <c r="AB10" s="38"/>
      <c r="AC10" s="38"/>
      <c r="AD10" s="37">
        <f>データ!R6</f>
        <v>3590</v>
      </c>
      <c r="AE10" s="37"/>
      <c r="AF10" s="37"/>
      <c r="AG10" s="37"/>
      <c r="AH10" s="37"/>
      <c r="AI10" s="37"/>
      <c r="AJ10" s="37"/>
      <c r="AK10" s="2"/>
      <c r="AL10" s="37">
        <f>データ!V6</f>
        <v>3178</v>
      </c>
      <c r="AM10" s="37"/>
      <c r="AN10" s="37"/>
      <c r="AO10" s="37"/>
      <c r="AP10" s="37"/>
      <c r="AQ10" s="37"/>
      <c r="AR10" s="37"/>
      <c r="AS10" s="37"/>
      <c r="AT10" s="38">
        <f>データ!W6</f>
        <v>1.73</v>
      </c>
      <c r="AU10" s="38"/>
      <c r="AV10" s="38"/>
      <c r="AW10" s="38"/>
      <c r="AX10" s="38"/>
      <c r="AY10" s="38"/>
      <c r="AZ10" s="38"/>
      <c r="BA10" s="38"/>
      <c r="BB10" s="38">
        <f>データ!X6</f>
        <v>1836.99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43</v>
      </c>
      <c r="O86" s="12" t="str">
        <f>データ!EO6</f>
        <v>【0.23】</v>
      </c>
    </row>
  </sheetData>
  <sheetProtection algorithmName="SHA-512" hashValue="IPf6iZoqf8q1xIQ6dFOdAmaNEFjwuVmEZmrtbEiXEzA/jiA8refYvyvpy9vZyryPZaKpp8HZYmi83BykxjnOag==" saltValue="r23iylPM9jhcAaNZx/VjN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15636</v>
      </c>
      <c r="D6" s="19">
        <f t="shared" si="3"/>
        <v>47</v>
      </c>
      <c r="E6" s="19">
        <f t="shared" si="3"/>
        <v>17</v>
      </c>
      <c r="F6" s="19">
        <f t="shared" si="3"/>
        <v>1</v>
      </c>
      <c r="G6" s="19">
        <f t="shared" si="3"/>
        <v>0</v>
      </c>
      <c r="H6" s="19" t="str">
        <f t="shared" si="3"/>
        <v>北海道　雄武町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76.39</v>
      </c>
      <c r="Q6" s="20">
        <f t="shared" si="3"/>
        <v>79.260000000000005</v>
      </c>
      <c r="R6" s="20">
        <f t="shared" si="3"/>
        <v>3590</v>
      </c>
      <c r="S6" s="20">
        <f t="shared" si="3"/>
        <v>4130</v>
      </c>
      <c r="T6" s="20">
        <f t="shared" si="3"/>
        <v>636.88</v>
      </c>
      <c r="U6" s="20">
        <f t="shared" si="3"/>
        <v>6.48</v>
      </c>
      <c r="V6" s="20">
        <f t="shared" si="3"/>
        <v>3178</v>
      </c>
      <c r="W6" s="20">
        <f t="shared" si="3"/>
        <v>1.73</v>
      </c>
      <c r="X6" s="20">
        <f t="shared" si="3"/>
        <v>1836.99</v>
      </c>
      <c r="Y6" s="21">
        <f>IF(Y7="",NA(),Y7)</f>
        <v>107.13</v>
      </c>
      <c r="Z6" s="21">
        <f t="shared" ref="Z6:AH6" si="4">IF(Z7="",NA(),Z7)</f>
        <v>100.65</v>
      </c>
      <c r="AA6" s="21">
        <f t="shared" si="4"/>
        <v>104.67</v>
      </c>
      <c r="AB6" s="21">
        <f t="shared" si="4"/>
        <v>100.53</v>
      </c>
      <c r="AC6" s="21">
        <f t="shared" si="4"/>
        <v>106.46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120.49</v>
      </c>
      <c r="BI6" s="20">
        <f t="shared" si="7"/>
        <v>0</v>
      </c>
      <c r="BJ6" s="20">
        <f t="shared" si="7"/>
        <v>0</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74.91</v>
      </c>
      <c r="BR6" s="21">
        <f t="shared" ref="BR6:BZ6" si="8">IF(BR7="",NA(),BR7)</f>
        <v>75.010000000000005</v>
      </c>
      <c r="BS6" s="21">
        <f t="shared" si="8"/>
        <v>79.83</v>
      </c>
      <c r="BT6" s="21">
        <f t="shared" si="8"/>
        <v>62.74</v>
      </c>
      <c r="BU6" s="21">
        <f t="shared" si="8"/>
        <v>61.56</v>
      </c>
      <c r="BV6" s="21">
        <f t="shared" si="8"/>
        <v>78.92</v>
      </c>
      <c r="BW6" s="21">
        <f t="shared" si="8"/>
        <v>74.17</v>
      </c>
      <c r="BX6" s="21">
        <f t="shared" si="8"/>
        <v>79.77</v>
      </c>
      <c r="BY6" s="21">
        <f t="shared" si="8"/>
        <v>79.63</v>
      </c>
      <c r="BZ6" s="21">
        <f t="shared" si="8"/>
        <v>76.78</v>
      </c>
      <c r="CA6" s="20" t="str">
        <f>IF(CA7="","",IF(CA7="-","【-】","【"&amp;SUBSTITUTE(TEXT(CA7,"#,##0.00"),"-","△")&amp;"】"))</f>
        <v>【97.61】</v>
      </c>
      <c r="CB6" s="21">
        <f>IF(CB7="",NA(),CB7)</f>
        <v>259.42</v>
      </c>
      <c r="CC6" s="21">
        <f t="shared" ref="CC6:CK6" si="9">IF(CC7="",NA(),CC7)</f>
        <v>261.85000000000002</v>
      </c>
      <c r="CD6" s="21">
        <f t="shared" si="9"/>
        <v>249.07</v>
      </c>
      <c r="CE6" s="21">
        <f t="shared" si="9"/>
        <v>319.75</v>
      </c>
      <c r="CF6" s="21">
        <f t="shared" si="9"/>
        <v>325.66000000000003</v>
      </c>
      <c r="CG6" s="21">
        <f t="shared" si="9"/>
        <v>220.31</v>
      </c>
      <c r="CH6" s="21">
        <f t="shared" si="9"/>
        <v>230.95</v>
      </c>
      <c r="CI6" s="21">
        <f t="shared" si="9"/>
        <v>214.56</v>
      </c>
      <c r="CJ6" s="21">
        <f t="shared" si="9"/>
        <v>213.66</v>
      </c>
      <c r="CK6" s="21">
        <f t="shared" si="9"/>
        <v>224.31</v>
      </c>
      <c r="CL6" s="20" t="str">
        <f>IF(CL7="","",IF(CL7="-","【-】","【"&amp;SUBSTITUTE(TEXT(CL7,"#,##0.00"),"-","△")&amp;"】"))</f>
        <v>【138.29】</v>
      </c>
      <c r="CM6" s="21">
        <f>IF(CM7="",NA(),CM7)</f>
        <v>37.57</v>
      </c>
      <c r="CN6" s="21">
        <f t="shared" ref="CN6:CV6" si="10">IF(CN7="",NA(),CN7)</f>
        <v>37.61</v>
      </c>
      <c r="CO6" s="21">
        <f t="shared" si="10"/>
        <v>38.700000000000003</v>
      </c>
      <c r="CP6" s="21">
        <f t="shared" si="10"/>
        <v>31.83</v>
      </c>
      <c r="CQ6" s="21">
        <f t="shared" si="10"/>
        <v>31.65</v>
      </c>
      <c r="CR6" s="21">
        <f t="shared" si="10"/>
        <v>49.68</v>
      </c>
      <c r="CS6" s="21">
        <f t="shared" si="10"/>
        <v>49.27</v>
      </c>
      <c r="CT6" s="21">
        <f t="shared" si="10"/>
        <v>49.47</v>
      </c>
      <c r="CU6" s="21">
        <f t="shared" si="10"/>
        <v>48.19</v>
      </c>
      <c r="CV6" s="21">
        <f t="shared" si="10"/>
        <v>47.32</v>
      </c>
      <c r="CW6" s="20" t="str">
        <f>IF(CW7="","",IF(CW7="-","【-】","【"&amp;SUBSTITUTE(TEXT(CW7,"#,##0.00"),"-","△")&amp;"】"))</f>
        <v>【59.10】</v>
      </c>
      <c r="CX6" s="21">
        <f>IF(CX7="",NA(),CX7)</f>
        <v>87.1</v>
      </c>
      <c r="CY6" s="21">
        <f t="shared" ref="CY6:DG6" si="11">IF(CY7="",NA(),CY7)</f>
        <v>85.52</v>
      </c>
      <c r="CZ6" s="21">
        <f t="shared" si="11"/>
        <v>87.1</v>
      </c>
      <c r="DA6" s="21">
        <f t="shared" si="11"/>
        <v>87.91</v>
      </c>
      <c r="DB6" s="21">
        <f t="shared" si="11"/>
        <v>87.41</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15636</v>
      </c>
      <c r="D7" s="23">
        <v>47</v>
      </c>
      <c r="E7" s="23">
        <v>17</v>
      </c>
      <c r="F7" s="23">
        <v>1</v>
      </c>
      <c r="G7" s="23">
        <v>0</v>
      </c>
      <c r="H7" s="23" t="s">
        <v>97</v>
      </c>
      <c r="I7" s="23" t="s">
        <v>98</v>
      </c>
      <c r="J7" s="23" t="s">
        <v>99</v>
      </c>
      <c r="K7" s="23" t="s">
        <v>100</v>
      </c>
      <c r="L7" s="23" t="s">
        <v>101</v>
      </c>
      <c r="M7" s="23" t="s">
        <v>102</v>
      </c>
      <c r="N7" s="24" t="s">
        <v>103</v>
      </c>
      <c r="O7" s="24" t="s">
        <v>104</v>
      </c>
      <c r="P7" s="24">
        <v>76.39</v>
      </c>
      <c r="Q7" s="24">
        <v>79.260000000000005</v>
      </c>
      <c r="R7" s="24">
        <v>3590</v>
      </c>
      <c r="S7" s="24">
        <v>4130</v>
      </c>
      <c r="T7" s="24">
        <v>636.88</v>
      </c>
      <c r="U7" s="24">
        <v>6.48</v>
      </c>
      <c r="V7" s="24">
        <v>3178</v>
      </c>
      <c r="W7" s="24">
        <v>1.73</v>
      </c>
      <c r="X7" s="24">
        <v>1836.99</v>
      </c>
      <c r="Y7" s="24">
        <v>107.13</v>
      </c>
      <c r="Z7" s="24">
        <v>100.65</v>
      </c>
      <c r="AA7" s="24">
        <v>104.67</v>
      </c>
      <c r="AB7" s="24">
        <v>100.53</v>
      </c>
      <c r="AC7" s="24">
        <v>106.46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120.49</v>
      </c>
      <c r="BI7" s="24">
        <v>0</v>
      </c>
      <c r="BJ7" s="24">
        <v>0</v>
      </c>
      <c r="BK7" s="24">
        <v>1048.23</v>
      </c>
      <c r="BL7" s="24">
        <v>1130.42</v>
      </c>
      <c r="BM7" s="24">
        <v>1245.0999999999999</v>
      </c>
      <c r="BN7" s="24">
        <v>1108.8</v>
      </c>
      <c r="BO7" s="24">
        <v>1194.56</v>
      </c>
      <c r="BP7" s="24">
        <v>652.82000000000005</v>
      </c>
      <c r="BQ7" s="24">
        <v>74.91</v>
      </c>
      <c r="BR7" s="24">
        <v>75.010000000000005</v>
      </c>
      <c r="BS7" s="24">
        <v>79.83</v>
      </c>
      <c r="BT7" s="24">
        <v>62.74</v>
      </c>
      <c r="BU7" s="24">
        <v>61.56</v>
      </c>
      <c r="BV7" s="24">
        <v>78.92</v>
      </c>
      <c r="BW7" s="24">
        <v>74.17</v>
      </c>
      <c r="BX7" s="24">
        <v>79.77</v>
      </c>
      <c r="BY7" s="24">
        <v>79.63</v>
      </c>
      <c r="BZ7" s="24">
        <v>76.78</v>
      </c>
      <c r="CA7" s="24">
        <v>97.61</v>
      </c>
      <c r="CB7" s="24">
        <v>259.42</v>
      </c>
      <c r="CC7" s="24">
        <v>261.85000000000002</v>
      </c>
      <c r="CD7" s="24">
        <v>249.07</v>
      </c>
      <c r="CE7" s="24">
        <v>319.75</v>
      </c>
      <c r="CF7" s="24">
        <v>325.66000000000003</v>
      </c>
      <c r="CG7" s="24">
        <v>220.31</v>
      </c>
      <c r="CH7" s="24">
        <v>230.95</v>
      </c>
      <c r="CI7" s="24">
        <v>214.56</v>
      </c>
      <c r="CJ7" s="24">
        <v>213.66</v>
      </c>
      <c r="CK7" s="24">
        <v>224.31</v>
      </c>
      <c r="CL7" s="24">
        <v>138.29</v>
      </c>
      <c r="CM7" s="24">
        <v>37.57</v>
      </c>
      <c r="CN7" s="24">
        <v>37.61</v>
      </c>
      <c r="CO7" s="24">
        <v>38.700000000000003</v>
      </c>
      <c r="CP7" s="24">
        <v>31.83</v>
      </c>
      <c r="CQ7" s="24">
        <v>31.65</v>
      </c>
      <c r="CR7" s="24">
        <v>49.68</v>
      </c>
      <c r="CS7" s="24">
        <v>49.27</v>
      </c>
      <c r="CT7" s="24">
        <v>49.47</v>
      </c>
      <c r="CU7" s="24">
        <v>48.19</v>
      </c>
      <c r="CV7" s="24">
        <v>47.32</v>
      </c>
      <c r="CW7" s="24">
        <v>59.1</v>
      </c>
      <c r="CX7" s="24">
        <v>87.1</v>
      </c>
      <c r="CY7" s="24">
        <v>85.52</v>
      </c>
      <c r="CZ7" s="24">
        <v>87.1</v>
      </c>
      <c r="DA7" s="24">
        <v>87.91</v>
      </c>
      <c r="DB7" s="24">
        <v>87.41</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2023-12-12T02:45:49Z</dcterms:created>
  <dcterms:modified xsi:type="dcterms:W3CDTF">2024-02-14T02:22:04Z</dcterms:modified>
  <cp:category/>
</cp:coreProperties>
</file>