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上下水道課\04‗水道業務係\経営比較分析表の分析、公表\令和2年度決算\"/>
    </mc:Choice>
  </mc:AlternateContent>
  <workbookProtection workbookAlgorithmName="SHA-512" workbookHashValue="5u/94SQFQiC+DK37A/ck5XDV7lvkbABHMJ5mMuWQBFX0/tH7v3tsydtN96DEt3XDE+YsQvAlLvkfqgX1gf3gzQ==" workbookSaltValue="Q+Hsew212LHJhWNwEv8D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F10" i="5" l="1"/>
  <c r="E10" i="5"/>
  <c r="D10" i="5"/>
  <c r="C10" i="5"/>
  <c r="B10" i="5"/>
  <c r="EO6" i="5"/>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<sst xmlns="http://schemas.openxmlformats.org/spreadsheetml/2006/main" count="236" uniqueCount="118">
  <si>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</si>
  <si>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</si>
  <si>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</si>
  <si>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</si>
  <si>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</si>
  <si>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</si>
  <si>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</si>
  <si>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</si>
  <si>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</si>
  <si>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</si>
  <si>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</si>
  <si>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</si>
  <si>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</si>
  <si>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</si>
  <si>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</si>
  <si>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</si>
  <si>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</si>
  <si>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</si>
  <si>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</si>
  <si>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</si>
  <si>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</si>
  <si>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</si>
  <si>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</si>
  <si>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</si>
  <si>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</si>
  <si>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</si>
  <si>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</si>
  <si>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</si>
  <si>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</si>
  <si>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</si>
  <si>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</si>
  <si>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</si>
  <si>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</si>
  <si>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</si>
  <si>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</si>
  <si>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</si>
  <si>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</si>
  <si>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</si>
  <si>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</si>
  <si>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</si>
  <si>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</si>
  <si>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</si>
  <si>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</si>
  <si>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</si>
  <si>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</si>
  <si>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</si>
  <si>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</si>
  <si>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</si>
  <si>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</si>
  <si>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</si>
  <si>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</si>
  <si>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</si>
  <si>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</si>
  <si>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</si>
  <si>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</si>
  <si>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</si>
  <si>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</si>
  <si>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</si>
  <si>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</si>
  <si>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</si>
  <si>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</si>
  <si>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</si>
  <si>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</si>
  <si>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</si>
  <si>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</si>
  <si>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</si>
  <si>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</si>
  <si>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</si>
  <si>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</si>
  <si>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</si>
  <si>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</si>
  <si>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</si>
  <si>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</si>
  <si>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</si>
  <si>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</si>
  <si>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</si>
  <si>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</si>
  <si>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</si>
  <si>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</si>
  <si>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</si>
  <si>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</si>
  <si>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</si>
  <si>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</si>
  <si>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</si>
  <si>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</si>
  <si>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</si>
  <si>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</si>
  <si>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</si>
  <si>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</si>
  <si>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</si>
  <si>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</si>
  <si>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</si>
  <si>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</si>
  <si>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</si>
  <si>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</si>
  <si>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</si>
  <si>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</si>
  <si>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雄武町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</si>
  <si>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</si>
  <si>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</si>
  <si>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</si>
  <si>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</si>
  <si>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</si>
  <si>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</si>
  <si>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</si>
  <si>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</si>
  <si>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</si>
  <si>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</si>
  <si>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</si>
  <si>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</si>
  <si>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</si>
  <si>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</si>
  <si>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</si>
  <si>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</si>
  <si>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</si>
  <si>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
　本町の公共下水道は、平成4年度に管渠を布設、平成7年度に供用を開始しており、耐用年数から判断すると令和23年度から更新が必要となる見込みである。平成29年度には中長期的な施設状態を予測しつつ計画的、効率的に管理するストックマネジメント計画を策定したことから、今後は、計画に基づき、更新を進める予定である。</t>
    <phoneticPr fontId="4"/>
  </si>
  <si>
    <t>　限られた営業収益の中、適正な一般会計の負担に支えられ、経営を維持している。
　しかし、更なる経営基盤強化のため、経営努力は必要であり、経費削減をはじめ、啓蒙活動による施設利用率や水洗化率向上により増収を図っていくことが必要である。
　また、公共下水道事業経営戦略及びストックマネジメント計画を基に、更なる経営健全化に取り組んでいく。</t>
    <phoneticPr fontId="4"/>
  </si>
  <si>
    <t>①収益的収支比率
　分流式下水道に要する経費の適正算定から改善してきており、今年度も100％を超過しているが、今後も更なる経費削減に努めていく。
④企業債残高対事業規模比率
　分流式下水道に要する経費の適正算定によって、H28年度以降、企業債残高が全て一般会計からの負担によるものとなっているため、ゼロとなっていたが、R2年度に増加したことから、更新投資をできる限り抑制し、減少に努めていく。
　ただし、全国的にこの数値の解釈に差異があるものと思われる。
⑤経費回収率
　汚水処理費の減少及び料金収入が増加したことにより、経費回収率が上昇したが、100％を下回っていることから、今後も汚水処理費全般の抑制に努めていく。
⑥汚水処理原価
　汚水処理費の減少及び有収水量の増加により、汚水処理原価が抑制されたが、類似団体平均よりも高いことから、今後も汚水処理費全般の抑制に努めていく。
⑦施設利用率
　一部の水産加工場は接続されたものの、当初見込んでいたほど接続が進んでいないため、類似団体より低い状況となっていることから、引き続き、啓蒙活動を行い、水洗化率の向上を図り、施設利用率の向上に努めていく。
⑧水洗化率
　類似団体平均を上回ってはいるものの、引き続き、啓蒙活動を行い、水洗化率の向上を図っていく。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</si>
</sst>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3A-449F-96CB-E0A8FD4F2FF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463A-449F-96CB-E0A8FD4F2FF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38.83</c:v>
                </c:pt>
                <c:pt idx="1">
                  <c:v>38.26</c:v>
                </c:pt>
                <c:pt idx="2">
                  <c:v>37.57</c:v>
                </c:pt>
                <c:pt idx="3">
                  <c:v>37.61</c:v>
                </c:pt>
                <c:pt idx="4">
                  <c:v>38.700000000000003</c:v>
                </c:pt>
              </c:numCache>
            </c:numRef>
          </c:val>
          <c:extLst>
            <c:ext xmlns:c16="http://schemas.microsoft.com/office/drawing/2014/chart" uri="{C3380CC4-5D6E-409C-BE32-E72D297353CC}">
              <c16:uniqueId val="{00000000-2AA5-48FF-9D4B-D361AA892F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2AA5-48FF-9D4B-D361AA892F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85.43</c:v>
                </c:pt>
                <c:pt idx="1">
                  <c:v>85.93</c:v>
                </c:pt>
                <c:pt idx="2">
                  <c:v>87.1</c:v>
                </c:pt>
                <c:pt idx="3">
                  <c:v>85.52</c:v>
                </c:pt>
                <c:pt idx="4">
                  <c:v>87.1</c:v>
                </c:pt>
              </c:numCache>
            </c:numRef>
          </c:val>
          <c:extLst>
            <c:ext xmlns:c16="http://schemas.microsoft.com/office/drawing/2014/chart" uri="{C3380CC4-5D6E-409C-BE32-E72D297353CC}">
              <c16:uniqueId val="{00000000-CCCB-4DD9-AD0A-303953A0CC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CCCB-4DD9-AD0A-303953A0CC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99.88</c:v>
                </c:pt>
                <c:pt idx="1">
                  <c:v>109.08</c:v>
                </c:pt>
                <c:pt idx="2">
                  <c:v>107.13</c:v>
                </c:pt>
                <c:pt idx="3">
                  <c:v>100.65</c:v>
                </c:pt>
                <c:pt idx="4">
                  <c:v>104.67</c:v>
                </c:pt>
              </c:numCache>
            </c:numRef>
          </c:val>
          <c:extLst>
            <c:ext xmlns:c16="http://schemas.microsoft.com/office/drawing/2014/chart" uri="{C3380CC4-5D6E-409C-BE32-E72D297353CC}">
              <c16:uniqueId val="{00000000-AA12-407D-A427-C1C363C1799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12-407D-A427-C1C363C1799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DA-407F-B02A-EEC1965593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DA-407F-B02A-EEC1965593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2-43BE-A19D-8F2C565785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2-43BE-A19D-8F2C565785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2F-4751-A786-A9D297221E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2F-4751-A786-A9D297221E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D-411D-951E-225B7DB2316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D-411D-951E-225B7DB2316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120.49</c:v>
                </c:pt>
              </c:numCache>
            </c:numRef>
          </c:val>
          <c:extLst>
            <c:ext xmlns:c16="http://schemas.microsoft.com/office/drawing/2014/chart" uri="{C3380CC4-5D6E-409C-BE32-E72D297353CC}">
              <c16:uniqueId val="{00000000-1132-40D9-B02F-5726D64DA9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1132-40D9-B02F-5726D64DA9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70.05</c:v>
                </c:pt>
                <c:pt idx="1">
                  <c:v>85.51</c:v>
                </c:pt>
                <c:pt idx="2">
                  <c:v>74.91</c:v>
                </c:pt>
                <c:pt idx="3">
                  <c:v>75.010000000000005</c:v>
                </c:pt>
                <c:pt idx="4">
                  <c:v>79.83</c:v>
                </c:pt>
              </c:numCache>
            </c:numRef>
          </c:val>
          <c:extLst>
            <c:ext xmlns:c16="http://schemas.microsoft.com/office/drawing/2014/chart" uri="{C3380CC4-5D6E-409C-BE32-E72D297353CC}">
              <c16:uniqueId val="{00000000-59D4-44DA-8BB2-97BAFA02EF1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59D4-44DA-8BB2-97BAFA02EF1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275.68</c:v>
                </c:pt>
                <c:pt idx="1">
                  <c:v>224.34</c:v>
                </c:pt>
                <c:pt idx="2">
                  <c:v>259.42</c:v>
                </c:pt>
                <c:pt idx="3">
                  <c:v>261.85000000000002</c:v>
                </c:pt>
                <c:pt idx="4">
                  <c:v>249.07</c:v>
                </c:pt>
              </c:numCache>
            </c:numRef>
          </c:val>
          <c:extLst>
            <c:ext xmlns:c16="http://schemas.microsoft.com/office/drawing/2014/chart" uri="{C3380CC4-5D6E-409C-BE32-E72D297353CC}">
              <c16:uniqueId val="{00000000-3353-4950-84D2-6007F2F105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3353-4950-84D2-6007F2F105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雄武町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4339</v>
      </c>
      <c r="AM8" s="69"/>
      <c r="AN8" s="69"/>
      <c r="AO8" s="69"/>
      <c r="AP8" s="69"/>
      <c r="AQ8" s="69"/>
      <c r="AR8" s="69"/>
      <c r="AS8" s="69"/>
      <c r="AT8" s="68">
        <f>データ!T6</f>
        <v>636.89</v>
      </c>
      <c r="AU8" s="68"/>
      <c r="AV8" s="68"/>
      <c r="AW8" s="68"/>
      <c r="AX8" s="68"/>
      <c r="AY8" s="68"/>
      <c r="AZ8" s="68"/>
      <c r="BA8" s="68"/>
      <c r="BB8" s="68">
        <f>データ!U6</f>
        <v>6.81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76.64</v>
      </c>
      <c r="Q10" s="68"/>
      <c r="R10" s="68"/>
      <c r="S10" s="68"/>
      <c r="T10" s="68"/>
      <c r="U10" s="68"/>
      <c r="V10" s="68"/>
      <c r="W10" s="68">
        <f>データ!Q6</f>
        <v>80.72</v>
      </c>
      <c r="X10" s="68"/>
      <c r="Y10" s="68"/>
      <c r="Z10" s="68"/>
      <c r="AA10" s="68"/>
      <c r="AB10" s="68"/>
      <c r="AC10" s="68"/>
      <c r="AD10" s="69">
        <f>データ!R6</f>
        <v>3590</v>
      </c>
      <c r="AE10" s="69"/>
      <c r="AF10" s="69"/>
      <c r="AG10" s="69"/>
      <c r="AH10" s="69"/>
      <c r="AI10" s="69"/>
      <c r="AJ10" s="69"/>
      <c r="AK10" s="2"/>
      <c r="AL10" s="69">
        <f>データ!V6</f>
        <v>3317</v>
      </c>
      <c r="AM10" s="69"/>
      <c r="AN10" s="69"/>
      <c r="AO10" s="69"/>
      <c r="AP10" s="69"/>
      <c r="AQ10" s="69"/>
      <c r="AR10" s="69"/>
      <c r="AS10" s="69"/>
      <c r="AT10" s="68">
        <f>データ!W6</f>
        <v>1.73</v>
      </c>
      <c r="AU10" s="68"/>
      <c r="AV10" s="68"/>
      <c r="AW10" s="68"/>
      <c r="AX10" s="68"/>
      <c r="AY10" s="68"/>
      <c r="AZ10" s="68"/>
      <c r="BA10" s="68"/>
      <c r="BB10" s="68">
        <f>データ!X6</f>
        <v>1917.34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DbzNtbo/c9rJ2Htp/6uTjfDoZorXDeGAqRQA6likjUhpQ4g7XT9bLaYx/8ez3ShjPF7bUC5H/7Sa47UaHBLLpA==" saltValue="CY9tZKMt2OxIA5+d4ot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topLeftCell="DU1" workbookViewId="0">
      <selection activeCell="EA15" sqref="EA15"/>
    </sheetView>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15636</v>
      </c>
      <c r="D6" s="33">
        <f t="shared" si="3"/>
        <v>47</v>
      </c>
      <c r="E6" s="33">
        <f t="shared" si="3"/>
        <v>17</v>
      </c>
      <c r="F6" s="33">
        <f t="shared" si="3"/>
        <v>1</v>
      </c>
      <c r="G6" s="33">
        <f t="shared" si="3"/>
        <v>0</v>
      </c>
      <c r="H6" s="33" t="str">
        <f t="shared" si="3"/>
        <v>北海道　雄武町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76.64</v>
      </c>
      <c r="Q6" s="34">
        <f t="shared" si="3"/>
        <v>80.72</v>
      </c>
      <c r="R6" s="34">
        <f t="shared" si="3"/>
        <v>3590</v>
      </c>
      <c r="S6" s="34">
        <f t="shared" si="3"/>
        <v>4339</v>
      </c>
      <c r="T6" s="34">
        <f t="shared" si="3"/>
        <v>636.89</v>
      </c>
      <c r="U6" s="34">
        <f t="shared" si="3"/>
        <v>6.81</v>
      </c>
      <c r="V6" s="34">
        <f t="shared" si="3"/>
        <v>3317</v>
      </c>
      <c r="W6" s="34">
        <f t="shared" si="3"/>
        <v>1.73</v>
      </c>
      <c r="X6" s="34">
        <f t="shared" si="3"/>
        <v>1917.34</v>
      </c>
      <c r="Y6" s="35">
        <f>IF(Y7="",NA(),Y7)</f>
        <v>99.88</v>
      </c>
      <c r="Z6" s="35">
        <f t="shared" ref="Z6:AH6" si="4">IF(Z7="",NA(),Z7)</f>
        <v>109.08</v>
      </c>
      <c r="AA6" s="35">
        <f t="shared" si="4"/>
        <v>107.13</v>
      </c>
      <c r="AB6" s="35">
        <f t="shared" si="4"/>
        <v>100.65</v>
      </c>
      <c r="AC6" s="35">
        <f t="shared" si="4"/>
        <v>104.67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120.49</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70.05</v>
      </c>
      <c r="BR6" s="35">
        <f t="shared" ref="BR6:BZ6" si="8">IF(BR7="",NA(),BR7)</f>
        <v>85.51</v>
      </c>
      <c r="BS6" s="35">
        <f t="shared" si="8"/>
        <v>74.91</v>
      </c>
      <c r="BT6" s="35">
        <f t="shared" si="8"/>
        <v>75.010000000000005</v>
      </c>
      <c r="BU6" s="35">
        <f t="shared" si="8"/>
        <v>79.83</v>
      </c>
      <c r="BV6" s="35">
        <f t="shared" si="8"/>
        <v>74.040000000000006</v>
      </c>
      <c r="BW6" s="35">
        <f t="shared" si="8"/>
        <v>80.58</v>
      </c>
      <c r="BX6" s="35">
        <f t="shared" si="8"/>
        <v>78.92</v>
      </c>
      <c r="BY6" s="35">
        <f t="shared" si="8"/>
        <v>74.17</v>
      </c>
      <c r="BZ6" s="35">
        <f t="shared" si="8"/>
        <v>79.77</v>
      </c>
      <c r="CA6" s="34" t="str">
        <f>IF(CA7="","",IF(CA7="-","【-】","【"&amp;SUBSTITUTE(TEXT(CA7,"#,##0.00"),"-","△")&amp;"】"))</f>
        <v>【98.96】</v>
      </c>
      <c r="CB6" s="35">
        <f>IF(CB7="",NA(),CB7)</f>
        <v>275.68</v>
      </c>
      <c r="CC6" s="35">
        <f t="shared" ref="CC6:CK6" si="9">IF(CC7="",NA(),CC7)</f>
        <v>224.34</v>
      </c>
      <c r="CD6" s="35">
        <f t="shared" si="9"/>
        <v>259.42</v>
      </c>
      <c r="CE6" s="35">
        <f t="shared" si="9"/>
        <v>261.85000000000002</v>
      </c>
      <c r="CF6" s="35">
        <f t="shared" si="9"/>
        <v>249.07</v>
      </c>
      <c r="CG6" s="35">
        <f t="shared" si="9"/>
        <v>235.61</v>
      </c>
      <c r="CH6" s="35">
        <f t="shared" si="9"/>
        <v>216.21</v>
      </c>
      <c r="CI6" s="35">
        <f t="shared" si="9"/>
        <v>220.31</v>
      </c>
      <c r="CJ6" s="35">
        <f t="shared" si="9"/>
        <v>230.95</v>
      </c>
      <c r="CK6" s="35">
        <f t="shared" si="9"/>
        <v>214.56</v>
      </c>
      <c r="CL6" s="34" t="str">
        <f>IF(CL7="","",IF(CL7="-","【-】","【"&amp;SUBSTITUTE(TEXT(CL7,"#,##0.00"),"-","△")&amp;"】"))</f>
        <v>【134.52】</v>
      </c>
      <c r="CM6" s="35">
        <f>IF(CM7="",NA(),CM7)</f>
        <v>38.83</v>
      </c>
      <c r="CN6" s="35">
        <f t="shared" ref="CN6:CV6" si="10">IF(CN7="",NA(),CN7)</f>
        <v>38.26</v>
      </c>
      <c r="CO6" s="35">
        <f t="shared" si="10"/>
        <v>37.57</v>
      </c>
      <c r="CP6" s="35">
        <f t="shared" si="10"/>
        <v>37.61</v>
      </c>
      <c r="CQ6" s="35">
        <f t="shared" si="10"/>
        <v>38.700000000000003</v>
      </c>
      <c r="CR6" s="35">
        <f t="shared" si="10"/>
        <v>49.25</v>
      </c>
      <c r="CS6" s="35">
        <f t="shared" si="10"/>
        <v>50.24</v>
      </c>
      <c r="CT6" s="35">
        <f t="shared" si="10"/>
        <v>49.68</v>
      </c>
      <c r="CU6" s="35">
        <f t="shared" si="10"/>
        <v>49.27</v>
      </c>
      <c r="CV6" s="35">
        <f t="shared" si="10"/>
        <v>49.47</v>
      </c>
      <c r="CW6" s="34" t="str">
        <f>IF(CW7="","",IF(CW7="-","【-】","【"&amp;SUBSTITUTE(TEXT(CW7,"#,##0.00"),"-","△")&amp;"】"))</f>
        <v>【59.57】</v>
      </c>
      <c r="CX6" s="35">
        <f>IF(CX7="",NA(),CX7)</f>
        <v>85.43</v>
      </c>
      <c r="CY6" s="35">
        <f t="shared" ref="CY6:DG6" si="11">IF(CY7="",NA(),CY7)</f>
        <v>85.93</v>
      </c>
      <c r="CZ6" s="35">
        <f t="shared" si="11"/>
        <v>87.1</v>
      </c>
      <c r="DA6" s="35">
        <f t="shared" si="11"/>
        <v>85.52</v>
      </c>
      <c r="DB6" s="35">
        <f t="shared" si="11"/>
        <v>87.1</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15636</v>
      </c>
      <c r="D7" s="37">
        <v>47</v>
      </c>
      <c r="E7" s="37">
        <v>17</v>
      </c>
      <c r="F7" s="37">
        <v>1</v>
      </c>
      <c r="G7" s="37">
        <v>0</v>
      </c>
      <c r="H7" s="37" t="s">
        <v>97</v>
      </c>
      <c r="I7" s="37" t="s">
        <v>98</v>
      </c>
      <c r="J7" s="37" t="s">
        <v>99</v>
      </c>
      <c r="K7" s="37" t="s">
        <v>100</v>
      </c>
      <c r="L7" s="37" t="s">
        <v>101</v>
      </c>
      <c r="M7" s="37" t="s">
        <v>102</v>
      </c>
      <c r="N7" s="38" t="s">
        <v>103</v>
      </c>
      <c r="O7" s="38" t="s">
        <v>104</v>
      </c>
      <c r="P7" s="38">
        <v>76.64</v>
      </c>
      <c r="Q7" s="38">
        <v>80.72</v>
      </c>
      <c r="R7" s="38">
        <v>3590</v>
      </c>
      <c r="S7" s="38">
        <v>4339</v>
      </c>
      <c r="T7" s="38">
        <v>636.89</v>
      </c>
      <c r="U7" s="38">
        <v>6.81</v>
      </c>
      <c r="V7" s="38">
        <v>3317</v>
      </c>
      <c r="W7" s="38">
        <v>1.73</v>
      </c>
      <c r="X7" s="38">
        <v>1917.34</v>
      </c>
      <c r="Y7" s="38">
        <v>99.88</v>
      </c>
      <c r="Z7" s="38">
        <v>109.08</v>
      </c>
      <c r="AA7" s="38">
        <v>107.13</v>
      </c>
      <c r="AB7" s="38">
        <v>100.65</v>
      </c>
      <c r="AC7" s="38">
        <v>104.67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120.49</v>
      </c>
      <c r="BK7" s="38">
        <v>1047.6500000000001</v>
      </c>
      <c r="BL7" s="38">
        <v>1124.26</v>
      </c>
      <c r="BM7" s="38">
        <v>1048.23</v>
      </c>
      <c r="BN7" s="38">
        <v>1130.42</v>
      </c>
      <c r="BO7" s="38">
        <v>1245.0999999999999</v>
      </c>
      <c r="BP7" s="38">
        <v>705.21</v>
      </c>
      <c r="BQ7" s="38">
        <v>70.05</v>
      </c>
      <c r="BR7" s="38">
        <v>85.51</v>
      </c>
      <c r="BS7" s="38">
        <v>74.91</v>
      </c>
      <c r="BT7" s="38">
        <v>75.010000000000005</v>
      </c>
      <c r="BU7" s="38">
        <v>79.83</v>
      </c>
      <c r="BV7" s="38">
        <v>74.040000000000006</v>
      </c>
      <c r="BW7" s="38">
        <v>80.58</v>
      </c>
      <c r="BX7" s="38">
        <v>78.92</v>
      </c>
      <c r="BY7" s="38">
        <v>74.17</v>
      </c>
      <c r="BZ7" s="38">
        <v>79.77</v>
      </c>
      <c r="CA7" s="38">
        <v>98.96</v>
      </c>
      <c r="CB7" s="38">
        <v>275.68</v>
      </c>
      <c r="CC7" s="38">
        <v>224.34</v>
      </c>
      <c r="CD7" s="38">
        <v>259.42</v>
      </c>
      <c r="CE7" s="38">
        <v>261.85000000000002</v>
      </c>
      <c r="CF7" s="38">
        <v>249.07</v>
      </c>
      <c r="CG7" s="38">
        <v>235.61</v>
      </c>
      <c r="CH7" s="38">
        <v>216.21</v>
      </c>
      <c r="CI7" s="38">
        <v>220.31</v>
      </c>
      <c r="CJ7" s="38">
        <v>230.95</v>
      </c>
      <c r="CK7" s="38">
        <v>214.56</v>
      </c>
      <c r="CL7" s="38">
        <v>134.52000000000001</v>
      </c>
      <c r="CM7" s="38">
        <v>38.83</v>
      </c>
      <c r="CN7" s="38">
        <v>38.26</v>
      </c>
      <c r="CO7" s="38">
        <v>37.57</v>
      </c>
      <c r="CP7" s="38">
        <v>37.61</v>
      </c>
      <c r="CQ7" s="38">
        <v>38.700000000000003</v>
      </c>
      <c r="CR7" s="38">
        <v>49.25</v>
      </c>
      <c r="CS7" s="38">
        <v>50.24</v>
      </c>
      <c r="CT7" s="38">
        <v>49.68</v>
      </c>
      <c r="CU7" s="38">
        <v>49.27</v>
      </c>
      <c r="CV7" s="38">
        <v>49.47</v>
      </c>
      <c r="CW7" s="38">
        <v>59.57</v>
      </c>
      <c r="CX7" s="38">
        <v>85.43</v>
      </c>
      <c r="CY7" s="38">
        <v>85.93</v>
      </c>
      <c r="CZ7" s="38">
        <v>87.1</v>
      </c>
      <c r="DA7" s="38">
        <v>85.52</v>
      </c>
      <c r="DB7" s="38">
        <v>87.1</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omkensetsu09</cp:lastModifiedBy>
  <dcterms:created xsi:type="dcterms:W3CDTF">2021-12-03T07:42:34Z</dcterms:created>
  <dcterms:modified xsi:type="dcterms:W3CDTF">2022-01-28T02:54:59Z</dcterms:modified>
  <cp:category/>
</cp:coreProperties>
</file>