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上下水道課\04‗水道業務係\広報・WEB周知関係\R3.5.24　ホームページ更新\"/>
    </mc:Choice>
  </mc:AlternateContent>
  <workbookProtection workbookAlgorithmName="SHA-512" workbookHashValue="oepZSGPWExHHqpXHS5jqRwD+YZlOhokX8mg1GmJjaBv1HnX3ja1l6MTm61ZGK804jhhRAJFkakJkF8Eu27I5+Q==" workbookSaltValue="eDIWUUs3IBEKwOiKo8/DaA==" workbookSpinCount="100000" lockStructure="1"/>
  <bookViews>
    <workbookView xWindow="0" yWindow="0" windowWidth="28800" windowHeight="11085"/>
  </bookViews>
  <sheets>
    <sheet name="計算表" sheetId="1" r:id="rId1"/>
    <sheet name="計算データ" sheetId="2" state="hidden" r:id="rId2"/>
  </sheets>
  <definedNames>
    <definedName name="_xlnm.Print_Area" localSheetId="0">計算表!$A$1:$N$11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K5" i="2" l="1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5" i="2"/>
  <c r="L15" i="2"/>
  <c r="L16" i="2"/>
  <c r="K17" i="2"/>
  <c r="L17" i="2"/>
  <c r="F4" i="1" l="1"/>
  <c r="I4" i="1"/>
  <c r="L4" i="1" l="1"/>
</calcChain>
</file>

<file path=xl/sharedStrings.xml><?xml version="1.0" encoding="utf-8"?>
<sst xmlns="http://schemas.openxmlformats.org/spreadsheetml/2006/main" count="43" uniqueCount="27">
  <si>
    <t>家庭用（13ｍｍ）</t>
    <rPh sb="0" eb="3">
      <t>カテイヨウ</t>
    </rPh>
    <phoneticPr fontId="2"/>
  </si>
  <si>
    <t>家庭用（20ｍｍ）</t>
    <rPh sb="0" eb="3">
      <t>カテイヨウ</t>
    </rPh>
    <phoneticPr fontId="2"/>
  </si>
  <si>
    <t>減免家庭用</t>
    <rPh sb="0" eb="2">
      <t>ゲンメン</t>
    </rPh>
    <rPh sb="2" eb="5">
      <t>カテイヨウ</t>
    </rPh>
    <phoneticPr fontId="2"/>
  </si>
  <si>
    <t>団体用</t>
    <rPh sb="0" eb="3">
      <t>ダンタイヨウ</t>
    </rPh>
    <phoneticPr fontId="2"/>
  </si>
  <si>
    <t>営業用</t>
    <rPh sb="0" eb="3">
      <t>エイギョウヨウ</t>
    </rPh>
    <phoneticPr fontId="2"/>
  </si>
  <si>
    <t>工場用小口径（40ｍｍ以下）</t>
    <rPh sb="0" eb="3">
      <t>コウジョウヨウ</t>
    </rPh>
    <rPh sb="3" eb="6">
      <t>ショウコウケイ</t>
    </rPh>
    <rPh sb="11" eb="13">
      <t>イカ</t>
    </rPh>
    <phoneticPr fontId="2"/>
  </si>
  <si>
    <t>工場用大口径（40ｍｍ超）</t>
    <rPh sb="0" eb="3">
      <t>コウジョウヨウ</t>
    </rPh>
    <rPh sb="3" eb="6">
      <t>ダイコウケイ</t>
    </rPh>
    <rPh sb="11" eb="12">
      <t>チョウ</t>
    </rPh>
    <phoneticPr fontId="2"/>
  </si>
  <si>
    <t>浴場用</t>
    <rPh sb="0" eb="3">
      <t>ヨクジョウヨウ</t>
    </rPh>
    <phoneticPr fontId="2"/>
  </si>
  <si>
    <t>臨時用</t>
    <rPh sb="0" eb="2">
      <t>リンジ</t>
    </rPh>
    <rPh sb="2" eb="3">
      <t>ヨウ</t>
    </rPh>
    <phoneticPr fontId="2"/>
  </si>
  <si>
    <t>営農用</t>
    <rPh sb="0" eb="2">
      <t>エイノウ</t>
    </rPh>
    <rPh sb="2" eb="3">
      <t>ヨウ</t>
    </rPh>
    <phoneticPr fontId="2"/>
  </si>
  <si>
    <t>使用水量</t>
    <rPh sb="0" eb="2">
      <t>シヨウ</t>
    </rPh>
    <rPh sb="2" eb="4">
      <t>スイリョウ</t>
    </rPh>
    <phoneticPr fontId="2"/>
  </si>
  <si>
    <t>㎥</t>
    <phoneticPr fontId="2"/>
  </si>
  <si>
    <t>水道料金</t>
    <rPh sb="0" eb="2">
      <t>スイドウ</t>
    </rPh>
    <rPh sb="2" eb="4">
      <t>リョウキン</t>
    </rPh>
    <phoneticPr fontId="2"/>
  </si>
  <si>
    <t>円</t>
    <rPh sb="0" eb="1">
      <t>エン</t>
    </rPh>
    <phoneticPr fontId="2"/>
  </si>
  <si>
    <t>＋</t>
    <phoneticPr fontId="2"/>
  </si>
  <si>
    <t>下水道使用料</t>
    <rPh sb="0" eb="6">
      <t>ゲスイドウシヨウリョウ</t>
    </rPh>
    <phoneticPr fontId="2"/>
  </si>
  <si>
    <t>＝</t>
    <phoneticPr fontId="2"/>
  </si>
  <si>
    <t>合計金額</t>
    <rPh sb="0" eb="2">
      <t>ゴウケイ</t>
    </rPh>
    <rPh sb="2" eb="4">
      <t>キンガク</t>
    </rPh>
    <phoneticPr fontId="2"/>
  </si>
  <si>
    <t>用途</t>
    <rPh sb="0" eb="2">
      <t>ヨウト</t>
    </rPh>
    <phoneticPr fontId="2"/>
  </si>
  <si>
    <t>①用途をドロップダウンリストから選択してください。</t>
    <rPh sb="1" eb="3">
      <t>ヨウト</t>
    </rPh>
    <rPh sb="16" eb="18">
      <t>センタク</t>
    </rPh>
    <phoneticPr fontId="2"/>
  </si>
  <si>
    <t>③計算後の金額が請求金額となります。</t>
    <rPh sb="1" eb="3">
      <t>ケイサン</t>
    </rPh>
    <rPh sb="3" eb="4">
      <t>ゴ</t>
    </rPh>
    <rPh sb="5" eb="7">
      <t>キンガク</t>
    </rPh>
    <rPh sb="8" eb="10">
      <t>セイキュウ</t>
    </rPh>
    <rPh sb="10" eb="12">
      <t>キンガク</t>
    </rPh>
    <phoneticPr fontId="2"/>
  </si>
  <si>
    <t>使用方法</t>
    <rPh sb="0" eb="2">
      <t>シヨウ</t>
    </rPh>
    <rPh sb="2" eb="4">
      <t>ホウホウ</t>
    </rPh>
    <phoneticPr fontId="2"/>
  </si>
  <si>
    <t>水道料金・下水道使用料自動計算表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ジドウ</t>
    </rPh>
    <rPh sb="13" eb="15">
      <t>ケイサン</t>
    </rPh>
    <rPh sb="15" eb="16">
      <t>ヒョウ</t>
    </rPh>
    <phoneticPr fontId="2"/>
  </si>
  <si>
    <t>料金</t>
    <rPh sb="0" eb="2">
      <t>リョウキン</t>
    </rPh>
    <phoneticPr fontId="2"/>
  </si>
  <si>
    <t>超過</t>
    <rPh sb="0" eb="2">
      <t>チョウカ</t>
    </rPh>
    <phoneticPr fontId="2"/>
  </si>
  <si>
    <t>基本水量</t>
    <rPh sb="0" eb="2">
      <t>キホン</t>
    </rPh>
    <rPh sb="2" eb="4">
      <t>スイリョウ</t>
    </rPh>
    <phoneticPr fontId="2"/>
  </si>
  <si>
    <t>②調べたい使用水量を手動で入力してください。</t>
    <rPh sb="1" eb="2">
      <t>シラ</t>
    </rPh>
    <rPh sb="5" eb="7">
      <t>シヨウ</t>
    </rPh>
    <rPh sb="7" eb="9">
      <t>スイリョウ</t>
    </rPh>
    <rPh sb="10" eb="12">
      <t>シュドウ</t>
    </rPh>
    <rPh sb="13" eb="1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</si>
</sst>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u/>
      <sz val="11"/>
      <color theme="1"/>
      <name val="Yu Gothic"/>
      <family val="2"/>
      <charset val="128"/>
    </font>
    <font>
      <u/>
      <sz val="11"/>
      <color theme="1"/>
      <name val="Yu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0" fillId="0" borderId="0" xfId="1" applyFont="1">
      <alignment vertical="center"/>
    </xf>
    <xf numFmtId="9" fontId="0" fillId="0" borderId="0" xfId="2" applyFo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Fill="1">
      <alignment vertical="center"/>
    </xf>
    <xf numFmtId="38" fontId="0" fillId="0" borderId="0" xfId="1" applyFont="1" applyFill="1">
      <alignment vertical="center"/>
    </xf>
    <xf numFmtId="0" fontId="0" fillId="0" borderId="0" xfId="0" applyFill="1" applyAlignme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>
      <alignment vertical="center"/>
    </xf>
    <xf numFmtId="38" fontId="0" fillId="3" borderId="0" xfId="0" applyNumberFormat="1" applyFill="1">
      <alignment vertical="center"/>
    </xf>
    <xf numFmtId="0" fontId="0" fillId="4" borderId="1" xfId="0" applyFill="1" applyBorder="1" applyProtection="1">
      <alignment vertical="center"/>
      <protection locked="0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2" xfId="0" applyFill="1" applyBorder="1" applyProtection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8" fontId="0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BreakPreview" zoomScaleNormal="100" zoomScaleSheetLayoutView="100" workbookViewId="0">
      <selection activeCell="D4" sqref="D4"/>
    </sheetView>
  </sheetViews>
  <sheetFormatPr defaultRowHeight="18.75"/>
  <cols>
    <col min="1" max="1" width="3.875" customWidth="1"/>
    <col min="2" max="2" width="21.375" customWidth="1"/>
    <col min="3" max="3" width="2.125" customWidth="1"/>
    <col min="4" max="4" width="6.625" customWidth="1"/>
    <col min="5" max="5" width="4.625" customWidth="1"/>
    <col min="6" max="6" width="9.625" customWidth="1"/>
    <col min="7" max="8" width="4.625" customWidth="1"/>
    <col min="9" max="9" width="9.625" customWidth="1"/>
    <col min="10" max="11" width="4.625" customWidth="1"/>
    <col min="12" max="12" width="9.625" customWidth="1"/>
    <col min="13" max="14" width="4.625" customWidth="1"/>
    <col min="15" max="15" width="25.25" customWidth="1"/>
    <col min="16" max="16" width="10.875" customWidth="1"/>
    <col min="17" max="23" width="12.25" customWidth="1"/>
  </cols>
  <sheetData>
    <row r="1" spans="1:14">
      <c r="A1" s="11"/>
      <c r="B1" s="11" t="s">
        <v>22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>
      <c r="A3" s="11"/>
      <c r="B3" s="12" t="s">
        <v>18</v>
      </c>
      <c r="C3" s="12"/>
      <c r="D3" s="19" t="s">
        <v>10</v>
      </c>
      <c r="E3" s="19"/>
      <c r="F3" s="19" t="s">
        <v>12</v>
      </c>
      <c r="G3" s="19"/>
      <c r="H3" s="11"/>
      <c r="I3" s="19" t="s">
        <v>15</v>
      </c>
      <c r="J3" s="19"/>
      <c r="K3" s="11"/>
      <c r="L3" s="19" t="s">
        <v>17</v>
      </c>
      <c r="M3" s="19"/>
      <c r="N3" s="12"/>
    </row>
    <row r="4" spans="1:14">
      <c r="A4" s="11"/>
      <c r="B4" s="15" t="s">
        <v>0</v>
      </c>
      <c r="C4" s="18"/>
      <c r="D4" s="15">
        <v>0</v>
      </c>
      <c r="E4" s="11" t="s">
        <v>11</v>
      </c>
      <c r="F4" s="13">
        <f>IF(B4="","",VLOOKUP(B4,計算データ!D5:L17,8,FALSE))</f>
        <v>2570</v>
      </c>
      <c r="G4" s="11" t="s">
        <v>13</v>
      </c>
      <c r="H4" s="11" t="s">
        <v>14</v>
      </c>
      <c r="I4" s="13">
        <f>IF(B4="","",VLOOKUP(B4,計算データ!D5:L17,9,FALSE))</f>
        <v>1830</v>
      </c>
      <c r="J4" s="11" t="s">
        <v>13</v>
      </c>
      <c r="K4" s="11" t="s">
        <v>16</v>
      </c>
      <c r="L4" s="14">
        <f>IF(F4+I4=0,"",F4+I4)</f>
        <v>4400</v>
      </c>
      <c r="M4" s="11" t="s">
        <v>13</v>
      </c>
      <c r="N4" s="11"/>
    </row>
    <row r="5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11"/>
      <c r="B6" s="11" t="s">
        <v>21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1"/>
      <c r="B7" s="16" t="s">
        <v>19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7" t="s">
        <v>26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7" t="s">
        <v>20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</sheetData>
  <sheetProtection algorithmName="SHA-512" hashValue="gUsoAJXqGkSWxGTXc7x11g+XJhG+pK8psiPPZotnUBGwNfqj8qSWsLhQL0UuA+T10cJh5o4OzTs2gdNuym0lGA==" saltValue="I/vdBgVmB7N0txIaYaDz5w==" spinCount="100000" sheet="1" objects="1" scenarios="1" selectLockedCells="1"/>
  <mergeCells count="4">
    <mergeCell ref="L3:M3"/>
    <mergeCell ref="I3:J3"/>
    <mergeCell ref="F3:G3"/>
    <mergeCell ref="D3:E3"/>
  </mergeCells>
  <phoneticPr fontId="2"/>
  <dataValidations count="1">
    <dataValidation type="whole" allowBlank="1" showInputMessage="1" showErrorMessage="1" errorTitle="整数を入力してください。" sqref="D4">
      <formula1>0</formula1>
      <formula2>9999</formula2>
    </dataValidation>
  </dataValidation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計算データ!$D$19:$D$28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28"/>
  <sheetViews>
    <sheetView workbookViewId="0">
      <selection activeCell="E15" sqref="E15"/>
    </sheetView>
  </sheetViews>
  <sheetFormatPr defaultRowHeight="18.75"/>
  <sheetData>
    <row r="4" spans="4:12">
      <c r="E4" t="s">
        <v>25</v>
      </c>
      <c r="F4" t="s">
        <v>23</v>
      </c>
      <c r="G4" t="s">
        <v>24</v>
      </c>
      <c r="H4" t="s">
        <v>25</v>
      </c>
      <c r="I4" t="s">
        <v>23</v>
      </c>
      <c r="J4" t="s">
        <v>24</v>
      </c>
      <c r="K4" s="2">
        <v>1.1000000000000001</v>
      </c>
    </row>
    <row r="5" spans="4:12">
      <c r="D5" s="8" t="s">
        <v>0</v>
      </c>
      <c r="E5" s="8">
        <v>10</v>
      </c>
      <c r="F5" s="8">
        <v>2340</v>
      </c>
      <c r="G5" s="8">
        <v>230</v>
      </c>
      <c r="H5" s="8">
        <v>10</v>
      </c>
      <c r="I5" s="8">
        <v>1670</v>
      </c>
      <c r="J5" s="8">
        <v>160</v>
      </c>
      <c r="K5" s="9">
        <f>IF(計算表!$D$4&lt;=$E5,ROUNDDOWN($F5*$K$4,-1),IF(計算表!$D$4&gt;$E5,ROUNDDOWN(($F5+(計算表!$D$4-$E5)*$G5)*$K$4,-1),0))</f>
        <v>2570</v>
      </c>
      <c r="L5" s="9">
        <f>IF(計算表!$D$4&lt;=$H5,ROUNDDOWN($I5*$K$4,-1),IF(計算表!$D$4&gt;$H5,ROUNDDOWN(($I5+(計算表!$D$4-$H5)*$J5)*$K$4,-1),0))</f>
        <v>1830</v>
      </c>
    </row>
    <row r="6" spans="4:12">
      <c r="D6" s="8" t="s">
        <v>1</v>
      </c>
      <c r="E6" s="8">
        <v>10</v>
      </c>
      <c r="F6" s="8">
        <v>2360</v>
      </c>
      <c r="G6" s="8">
        <v>230</v>
      </c>
      <c r="H6" s="8">
        <v>10</v>
      </c>
      <c r="I6" s="8">
        <v>1670</v>
      </c>
      <c r="J6" s="8">
        <v>160</v>
      </c>
      <c r="K6" s="9">
        <f>IF(計算表!$D$4&lt;=$E6,ROUNDDOWN($F6*$K$4,-1),IF(計算表!$D$4&gt;$E6,ROUNDDOWN(($F6+(計算表!$D$4-$E6)*$G6)*$K$4,-1),0))</f>
        <v>2590</v>
      </c>
      <c r="L6" s="9">
        <f>IF(計算表!$D$4&lt;=$H6,ROUNDDOWN($I6*$K$4,-1),IF(計算表!$D$4&gt;$H6,ROUNDDOWN(($I6+(計算表!$D$4-$H6)*$J6)*$K$4,-1),0))</f>
        <v>1830</v>
      </c>
    </row>
    <row r="7" spans="4:12">
      <c r="D7" s="20" t="s">
        <v>2</v>
      </c>
      <c r="E7" s="8">
        <v>5</v>
      </c>
      <c r="F7" s="8">
        <v>920</v>
      </c>
      <c r="G7" s="20">
        <v>230</v>
      </c>
      <c r="H7" s="10">
        <v>5</v>
      </c>
      <c r="I7" s="8">
        <v>670</v>
      </c>
      <c r="J7" s="20">
        <v>160</v>
      </c>
      <c r="K7" s="21">
        <f>IF(計算表!$D$4&lt;=$E$7,ROUNDDOWN($F$7*$K$4,-1),IF(計算表!$D$4&lt;=$E$8,ROUNDDOWN($F$8*$K$4,-1),IF(計算表!$D$4&gt;10,ROUNDDOWN(($F$8+(計算表!$D$4-10)*$G7)*$K$4,-1),0)))</f>
        <v>1010</v>
      </c>
      <c r="L7" s="21">
        <f>IF(計算表!$D$4&lt;=$E$7,ROUNDDOWN($I$7*$K$4,-1),IF(計算表!$D$4&lt;=$E$8,ROUNDDOWN($I$8*$K$4,-1),IF(計算表!$D$4&gt;10,ROUNDDOWN(($I$8+(計算表!$D$4-10)*$J7)*$K$4,-1),0)))</f>
        <v>730</v>
      </c>
    </row>
    <row r="8" spans="4:12">
      <c r="D8" s="20"/>
      <c r="E8" s="8">
        <v>10</v>
      </c>
      <c r="F8" s="8">
        <v>1840</v>
      </c>
      <c r="G8" s="20"/>
      <c r="H8" s="10">
        <v>10</v>
      </c>
      <c r="I8" s="8">
        <v>1340</v>
      </c>
      <c r="J8" s="20"/>
      <c r="K8" s="21"/>
      <c r="L8" s="21"/>
    </row>
    <row r="9" spans="4:12">
      <c r="D9" s="5" t="s">
        <v>3</v>
      </c>
      <c r="E9" s="5">
        <v>10</v>
      </c>
      <c r="F9" s="5">
        <v>3640</v>
      </c>
      <c r="G9" s="5">
        <v>250</v>
      </c>
      <c r="H9" s="7">
        <v>10</v>
      </c>
      <c r="I9" s="5">
        <v>1670</v>
      </c>
      <c r="J9" s="5">
        <v>160</v>
      </c>
      <c r="K9" s="6">
        <f>IF(計算表!$D$4&lt;=$E9,ROUNDDOWN($F9*$K$4,-1),IF(計算表!$D$4&gt;$E9,ROUNDDOWN(($F9+(計算表!$D$4-$E9)*$G9)*$K$4,-1),0))</f>
        <v>4000</v>
      </c>
      <c r="L9" s="6">
        <f>IF(計算表!$D$4&lt;=$H9,ROUNDDOWN($I9*$K$4,-1),IF(計算表!$D$4&gt;$H9,ROUNDDOWN(($I9+(計算表!$D$4-$H9)*$J9)*$K$4,-1),0))</f>
        <v>1830</v>
      </c>
    </row>
    <row r="10" spans="4:12">
      <c r="D10" s="5" t="s">
        <v>4</v>
      </c>
      <c r="E10" s="5">
        <v>10</v>
      </c>
      <c r="F10" s="5">
        <v>3540</v>
      </c>
      <c r="G10" s="5">
        <v>250</v>
      </c>
      <c r="H10" s="7">
        <v>10</v>
      </c>
      <c r="I10" s="5">
        <v>1670</v>
      </c>
      <c r="J10" s="5">
        <v>160</v>
      </c>
      <c r="K10" s="6">
        <f>IF(計算表!$D$4&lt;=$E10,ROUNDDOWN($F10*$K$4,-1),IF(計算表!$D$4&gt;$E10,ROUNDDOWN(($F10+(計算表!$D$4-$E10)*$G10)*$K$4,-1),0))</f>
        <v>3890</v>
      </c>
      <c r="L10" s="6">
        <f>IF(計算表!$D$4&lt;=$H10,ROUNDDOWN($I10*$K$4,-1),IF(計算表!$D$4&gt;$H10,ROUNDDOWN(($I10+(計算表!$D$4-$H10)*$J10)*$K$4,-1),0))</f>
        <v>1830</v>
      </c>
    </row>
    <row r="11" spans="4:12">
      <c r="D11" s="5" t="s">
        <v>5</v>
      </c>
      <c r="E11" s="5">
        <v>30</v>
      </c>
      <c r="F11" s="5">
        <v>8610</v>
      </c>
      <c r="G11" s="5">
        <v>210</v>
      </c>
      <c r="H11" s="7">
        <v>10</v>
      </c>
      <c r="I11" s="5">
        <v>1670</v>
      </c>
      <c r="J11" s="5">
        <v>160</v>
      </c>
      <c r="K11" s="6">
        <f>IF(計算表!$D$4&lt;=$E11,ROUNDDOWN($F11*$K$4,-1),IF(計算表!$D$4&gt;$E11,ROUNDDOWN(($F11+(計算表!$D$4-$E11)*$G11)*$K$4,-1),0))</f>
        <v>9470</v>
      </c>
      <c r="L11" s="6">
        <f>IF(計算表!$D$4&lt;=$H11,ROUNDDOWN($I11*$K$4,-1),IF(計算表!$D$4&gt;$H11,ROUNDDOWN(($I11+(計算表!$D$4-$H11)*$J11)*$K$4,-1),0))</f>
        <v>1830</v>
      </c>
    </row>
    <row r="12" spans="4:12">
      <c r="D12" s="22" t="s">
        <v>6</v>
      </c>
      <c r="E12">
        <v>100</v>
      </c>
      <c r="F12" s="22">
        <v>29380</v>
      </c>
      <c r="G12">
        <v>210</v>
      </c>
      <c r="H12" s="22">
        <v>10</v>
      </c>
      <c r="I12" s="22">
        <v>1670</v>
      </c>
      <c r="J12" s="23">
        <v>160</v>
      </c>
      <c r="K12" s="21">
        <f>IF(計算表!$D$4&lt;=$E12,ROUNDDOWN($F12*$K$4,-1),IF(計算表!$D$4&lt;=E13,ROUNDDOWN(($F12+(計算表!$D$4-$E$12)*$G12)*$K$4,-1),IF(計算表!$D$4&lt;=E14,ROUNDDOWN(($F12+(E13-E12)*G12+(計算表!$D$4-E13)*G13)*$K$4,-1),IF(計算表!$D$4&gt;E14,ROUNDDOWN(($F12+(E13-E12)*G12+(E14-E13)*G13+(計算表!D4-E14)*G14)*$K$4,-1),0))))</f>
        <v>32310</v>
      </c>
      <c r="L12" s="24">
        <f>IF(計算表!$D$4&lt;=$H12,ROUNDDOWN($I12*$K$4,-1),IF(計算表!$D$4&gt;$H12,ROUNDDOWN(($I12+(計算表!$D$4-$H12)*$J12)*$K$4,-1),0))</f>
        <v>1830</v>
      </c>
    </row>
    <row r="13" spans="4:12">
      <c r="D13" s="22"/>
      <c r="E13">
        <v>600</v>
      </c>
      <c r="F13" s="22"/>
      <c r="G13">
        <v>200</v>
      </c>
      <c r="H13" s="22"/>
      <c r="I13" s="22"/>
      <c r="J13" s="23"/>
      <c r="K13" s="21"/>
      <c r="L13" s="24"/>
    </row>
    <row r="14" spans="4:12">
      <c r="D14" s="22"/>
      <c r="E14">
        <v>2100</v>
      </c>
      <c r="F14" s="22"/>
      <c r="G14">
        <v>190</v>
      </c>
      <c r="H14" s="22"/>
      <c r="I14" s="22"/>
      <c r="J14" s="23"/>
      <c r="K14" s="21"/>
      <c r="L14" s="24"/>
    </row>
    <row r="15" spans="4:12">
      <c r="D15" t="s">
        <v>9</v>
      </c>
      <c r="E15">
        <v>70</v>
      </c>
      <c r="F15">
        <v>6030</v>
      </c>
      <c r="G15">
        <v>140</v>
      </c>
      <c r="H15" s="4">
        <v>10</v>
      </c>
      <c r="I15">
        <v>1670</v>
      </c>
      <c r="J15">
        <v>160</v>
      </c>
      <c r="K15" s="1">
        <f>IF(計算表!$D$4&lt;=$E15,ROUNDDOWN($F15*$K$4,-1),IF(計算表!$D$4&gt;$E15,ROUNDDOWN(($F15+(計算表!$D$4-$E15)*$G15)*$K$4,-1),0))</f>
        <v>6630</v>
      </c>
      <c r="L15" s="1">
        <f>IF(計算表!$D$4&lt;=$H15,ROUNDDOWN($I15*$K$4,-1),IF(計算表!$D$4&gt;$H15,ROUNDDOWN(($I15+(計算表!$D$4-$H15)*$J15)*$K$4,-1),0))</f>
        <v>1830</v>
      </c>
    </row>
    <row r="16" spans="4:12">
      <c r="D16" t="s">
        <v>7</v>
      </c>
      <c r="E16">
        <v>100</v>
      </c>
      <c r="F16">
        <v>5890</v>
      </c>
      <c r="G16">
        <v>210</v>
      </c>
      <c r="H16" s="4">
        <v>100</v>
      </c>
      <c r="I16">
        <v>4160</v>
      </c>
      <c r="J16">
        <v>40</v>
      </c>
      <c r="K16" s="1">
        <f>IF(計算表!$D$4&lt;=$E16,ROUNDDOWN($F16*$K$4,-1),IF(計算表!$D$4&gt;$E16,ROUNDDOWN(($F16+(計算表!$D$4-$E16)*$G16)*$K$4,-1),0))</f>
        <v>6470</v>
      </c>
      <c r="L16" s="1">
        <f>IF(計算表!$D$4&lt;=$H16,ROUNDDOWN($I16*$K$4,-1),IF(計算表!$D$4&gt;$H16,ROUNDDOWN(($I16+(計算表!$D$4-$H16)*$J16)*$K$4,-1),0))</f>
        <v>4570</v>
      </c>
    </row>
    <row r="17" spans="4:12">
      <c r="D17" t="s">
        <v>8</v>
      </c>
      <c r="E17">
        <v>10</v>
      </c>
      <c r="F17">
        <v>5070</v>
      </c>
      <c r="G17">
        <v>420</v>
      </c>
      <c r="H17" s="4">
        <v>0</v>
      </c>
      <c r="I17">
        <v>0</v>
      </c>
      <c r="J17">
        <v>0</v>
      </c>
      <c r="K17" s="1">
        <f>IF(計算表!$D$4&lt;=$E17,ROUNDDOWN($F17*$K$4,-1),IF(計算表!$D$4&gt;10,ROUNDDOWN(($F17+(計算表!$D$4-$E17)*$G17)*$K$4,-1),0))</f>
        <v>5570</v>
      </c>
      <c r="L17" s="1">
        <f>IF(計算表!$D$4&lt;=$E17,ROUNDDOWN($I17*$K$4,-1),IF(計算表!$D$4&gt;10,ROUNDDOWN(($I17+(計算表!$D$4-$E17)*$J17)*$K$4,-1),0))</f>
        <v>0</v>
      </c>
    </row>
    <row r="19" spans="4:12">
      <c r="D19" t="s">
        <v>0</v>
      </c>
    </row>
    <row r="20" spans="4:12">
      <c r="D20" t="s">
        <v>1</v>
      </c>
    </row>
    <row r="21" spans="4:12">
      <c r="D21" s="3" t="s">
        <v>2</v>
      </c>
    </row>
    <row r="22" spans="4:12">
      <c r="D22" t="s">
        <v>3</v>
      </c>
    </row>
    <row r="23" spans="4:12">
      <c r="D23" t="s">
        <v>4</v>
      </c>
    </row>
    <row r="24" spans="4:12">
      <c r="D24" t="s">
        <v>5</v>
      </c>
    </row>
    <row r="25" spans="4:12">
      <c r="D25" t="s">
        <v>6</v>
      </c>
    </row>
    <row r="26" spans="4:12">
      <c r="D26" t="s">
        <v>9</v>
      </c>
    </row>
    <row r="27" spans="4:12">
      <c r="D27" t="s">
        <v>7</v>
      </c>
    </row>
    <row r="28" spans="4:12">
      <c r="D28" t="s">
        <v>8</v>
      </c>
    </row>
  </sheetData>
  <mergeCells count="12">
    <mergeCell ref="G7:G8"/>
    <mergeCell ref="D7:D8"/>
    <mergeCell ref="L7:L8"/>
    <mergeCell ref="K7:K8"/>
    <mergeCell ref="D12:D14"/>
    <mergeCell ref="F12:F14"/>
    <mergeCell ref="I12:I14"/>
    <mergeCell ref="J12:J14"/>
    <mergeCell ref="H12:H14"/>
    <mergeCell ref="L12:L14"/>
    <mergeCell ref="K12:K14"/>
    <mergeCell ref="J7:J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計算表</vt:lpstr>
      <vt:lpstr>計算データ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omkensetsu09</dc:creator>
  <cp:lastModifiedBy>omkensetsu09</cp:lastModifiedBy>
  <dcterms:created xsi:type="dcterms:W3CDTF">2021-05-21T05:48:21Z</dcterms:created>
  <dcterms:modified xsi:type="dcterms:W3CDTF">2022-10-12T23:52:11Z</dcterms:modified>
</cp:coreProperties>
</file>